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200" windowHeight="7965" activeTab="1"/>
  </bookViews>
  <sheets>
    <sheet name="Instruction" sheetId="2" r:id="rId1"/>
    <sheet name="Screening Tool" sheetId="4" r:id="rId2"/>
    <sheet name="Lists" sheetId="1" r:id="rId3"/>
    <sheet name="Formula" sheetId="6" r:id="rId4"/>
  </sheets>
  <externalReferences>
    <externalReference r:id="rId5"/>
  </externalReferences>
  <definedNames>
    <definedName name="Critical_Crane_lifts_required" localSheetId="2">Lists!$G$11:$G$12</definedName>
    <definedName name="facilities">'[1]Data Validation Table'!#REF!</definedName>
    <definedName name="Funds">'[1]Data Validation Table'!$I$10:$I$14</definedName>
    <definedName name="OppResValues">'[1]Data Validation Table'!#REF!</definedName>
    <definedName name="Prompter">'[1]Data Validation Table'!$E$10:$E$16</definedName>
    <definedName name="Prompters">'[1]ActPrompt 3'!#REF!</definedName>
    <definedName name="Status">'[1]Data Validation Table'!$J$10:$J$12</definedName>
    <definedName name="SystemFacName">'[1]Project System or Facility'!#REF!</definedName>
    <definedName name="TOW">'[1]Data Validation Table'!$F$10:$F$14</definedName>
    <definedName name="YN">'[1]Data Validation Table'!$H$10:$H$12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4" l="1"/>
  <c r="H14" i="4"/>
  <c r="H13" i="4"/>
  <c r="H12" i="4"/>
  <c r="H11" i="4"/>
  <c r="H10" i="4"/>
  <c r="B2" i="6" l="1"/>
  <c r="H22" i="4"/>
  <c r="H27" i="4" l="1"/>
  <c r="H28" i="4"/>
  <c r="H18" i="4" l="1"/>
  <c r="H19" i="4"/>
  <c r="H20" i="4"/>
  <c r="H21" i="4"/>
  <c r="H23" i="4"/>
  <c r="H24" i="4"/>
  <c r="H25" i="4"/>
  <c r="H26" i="4"/>
  <c r="A2" i="6" l="1"/>
  <c r="K7" i="4" l="1"/>
  <c r="K6" i="4"/>
  <c r="K5" i="4"/>
  <c r="K4" i="4"/>
</calcChain>
</file>

<file path=xl/sharedStrings.xml><?xml version="1.0" encoding="utf-8"?>
<sst xmlns="http://schemas.openxmlformats.org/spreadsheetml/2006/main" count="137" uniqueCount="112">
  <si>
    <t>Project Name</t>
  </si>
  <si>
    <t>Project General Description</t>
  </si>
  <si>
    <t>Review Date:</t>
  </si>
  <si>
    <t>Project Manager</t>
  </si>
  <si>
    <t>Construction Manager</t>
  </si>
  <si>
    <t>No</t>
  </si>
  <si>
    <t>Question</t>
  </si>
  <si>
    <t>Brownfield - New development will be constructed where previous above or below grown facilities or within 30 m (100 Ft.) of existing above or below ground facilities exist.  New development interface with existing operation</t>
  </si>
  <si>
    <t>What is number of separate construction areas?</t>
  </si>
  <si>
    <t>Electrical, Instrumentation and Controls Only (EI &amp; C), Hot Work with no Loss of production</t>
  </si>
  <si>
    <t>What type of excavation are required?</t>
  </si>
  <si>
    <t>Will the project be constructed working at heights?</t>
  </si>
  <si>
    <t>What seasons will the project will be constructed?</t>
  </si>
  <si>
    <t>Construction Season</t>
  </si>
  <si>
    <t>Excavation</t>
  </si>
  <si>
    <t>Construction Area</t>
  </si>
  <si>
    <t>Greenfield - No previous facilities existed above or below ground, new development will have minimum impact on operating facilities. New development is separated from the exiting facility by a minimum of 30 m (100 Ft.)</t>
  </si>
  <si>
    <t xml:space="preserve">Tie-Ins </t>
  </si>
  <si>
    <t>Working at heights</t>
  </si>
  <si>
    <t>Mechanical only or Mech. and 
EI &amp; C or Plant/System Shut Down and Loss of production</t>
  </si>
  <si>
    <t>SOW Familiarity</t>
  </si>
  <si>
    <t>Permitting</t>
  </si>
  <si>
    <t>Are the work packages reusable for this project?</t>
  </si>
  <si>
    <t>Although capable, the execution team is not experienced in project specific regulatory permitting requirements.</t>
  </si>
  <si>
    <t>Regulatory and permitting requirement.</t>
  </si>
  <si>
    <t>Project Information &amp; Documentation</t>
  </si>
  <si>
    <t>One-off project or a duplicate of a previously executed project and the scope of work had changed by &gt;50%.</t>
  </si>
  <si>
    <t>Familiarity Type</t>
  </si>
  <si>
    <t>Construction Familiarity &amp; Complexity 
Screening Tool</t>
  </si>
  <si>
    <t>Schedule Compression</t>
  </si>
  <si>
    <t>Is project site remote?</t>
  </si>
  <si>
    <t>Coordination, Interface, Battery limits</t>
  </si>
  <si>
    <t>Ground Disturbance, Confined Space</t>
  </si>
  <si>
    <t>Working at Heights, Productivity</t>
  </si>
  <si>
    <t>Lo</t>
  </si>
  <si>
    <t>High</t>
  </si>
  <si>
    <t>Execution team has successfully completed project specific regulatory permitting requirements.</t>
  </si>
  <si>
    <t xml:space="preserve">Customized engineering or &lt;50%  engineering and construction work package recycled from previous projects </t>
  </si>
  <si>
    <t>1 or 2 adjacent areas; Shared resources can be utilized</t>
  </si>
  <si>
    <t>Managed as a Project</t>
  </si>
  <si>
    <t>Duplicate project with scope of work similar to previously executed projects and has &lt;50% scope change</t>
  </si>
  <si>
    <t xml:space="preserve">Standardized design or &gt;50% engineering and construction work packages are recycled from previous projects. </t>
  </si>
  <si>
    <t>Greenfield, Brownfield</t>
  </si>
  <si>
    <t>&lt; 25% scope requires working above 2 m (6.5 ft.) height</t>
  </si>
  <si>
    <t>3 or more adjacent or non-adjacent areas.  Shared resources need to be coordinated and planned</t>
  </si>
  <si>
    <t>&gt; 25% scope requires working above 2 m (6.5 ft.) height</t>
  </si>
  <si>
    <t>Portfolio, Program or Project</t>
  </si>
  <si>
    <t>Construction Contract Strategy</t>
  </si>
  <si>
    <t>Multi - Disciplines</t>
  </si>
  <si>
    <t xml:space="preserve">&lt; 7 of any of discipline: earthwork, foundations, structural, Buildings, mechanical equipment, piping, insulation, painting/coating/lining, electrical, Instrumentation and controls. </t>
  </si>
  <si>
    <t xml:space="preserve">&gt; 6 of any of discipline: earthwork, foundations, structural, Buildings, mechanical equipment, piping, insulation, painting/coating/lining, electrical, Instrumentation and controls. </t>
  </si>
  <si>
    <t>Owner or EPC SCM formally request project specific proposals, evaluates and awards.</t>
  </si>
  <si>
    <t>Equipment/Procurement Strategy</t>
  </si>
  <si>
    <t>Owner or EPC purchase equipment and material from an approved vendors list</t>
  </si>
  <si>
    <t>Owner or EPC has partnered with select general contractors and assigns construction on a highest value bases</t>
  </si>
  <si>
    <t>Is Scope of Work (SOW) similar to previously executed projects?</t>
  </si>
  <si>
    <t>Complexity</t>
  </si>
  <si>
    <t>Familiarity</t>
  </si>
  <si>
    <t>How is equipment and materials purchased?</t>
  </si>
  <si>
    <t>Complexity - Constructability</t>
  </si>
  <si>
    <t>Project Site Remote</t>
  </si>
  <si>
    <t>Ground Water Dewatering is not required and/or no rock excavation</t>
  </si>
  <si>
    <t>Ground Water Dewatering is Required and/or rock excavation</t>
  </si>
  <si>
    <t>Transportation, work force  recruiting and turnover</t>
  </si>
  <si>
    <t>Coordination, work face density, productivity</t>
  </si>
  <si>
    <t>Productivity, Transportation, ideal schedule</t>
  </si>
  <si>
    <t>Coordination, work face density,  Interface, Startup</t>
  </si>
  <si>
    <t>Is the project planned on a compressed schedule?</t>
  </si>
  <si>
    <t>Project execution efficiency</t>
  </si>
  <si>
    <t>What type of construction contract is planned?</t>
  </si>
  <si>
    <t>2 m  (6.5 Ft) or less depth excavation with trench box and/or OSHA Type 1 or 2 Soils and/or , &lt; 10% Hydro-Vac</t>
  </si>
  <si>
    <t>&gt; 2 m (6.5 ft.)  depth of excavation and/or OSHA Type 3 soil and/or requires shoring and/or &gt;10% Hydro-Vac</t>
  </si>
  <si>
    <t>Geotechnical Conditions</t>
  </si>
  <si>
    <t>What are the known geotechnical conditions?</t>
  </si>
  <si>
    <t>Critical Crane lifts</t>
  </si>
  <si>
    <t>All crane lifts are standard</t>
  </si>
  <si>
    <t>Critical crane lifts required</t>
  </si>
  <si>
    <t>Coordination, scheduling, risk to operations</t>
  </si>
  <si>
    <t>Low</t>
  </si>
  <si>
    <t>Medium</t>
  </si>
  <si>
    <t>Level Rank Matrix</t>
  </si>
  <si>
    <t>Is proposed facility is brownfield or greenfield?</t>
  </si>
  <si>
    <t>What is the count of construction disciplines involved in the project?</t>
  </si>
  <si>
    <t>What is the scope or count of mechanical, electrical, instrumentation and controls tie-ins?</t>
  </si>
  <si>
    <t>Are critical or engineered crane lifts required?</t>
  </si>
  <si>
    <t>Construction is planned on day shift only and/or All EWP/CWP will be issued IFC prior to commencing construction.  EPC phases are sequential</t>
  </si>
  <si>
    <t>Construction planned on day and night shifts and/or all EWP/CWP will not issued IFC prior to commencing construction. EPC phases may overlap.</t>
  </si>
  <si>
    <t>Workers drive daily between project and place of residence, no subsistence</t>
  </si>
  <si>
    <t>Workers commute between project and place of residence between shifts, Projects accommodations or subsistence and turnaround costs required.  Seasonal Roads and bridges may impact transportation plan.</t>
  </si>
  <si>
    <t xml:space="preserve">    LOW</t>
  </si>
  <si>
    <t xml:space="preserve">    HIGH</t>
  </si>
  <si>
    <t>Managed as a Program</t>
  </si>
  <si>
    <t>LOW or HIGH RISK</t>
  </si>
  <si>
    <t>Will the development be managed as a project or program</t>
  </si>
  <si>
    <t>Scope of Work familiarity</t>
  </si>
  <si>
    <t>Engineering and Construction Work Package production efficiency</t>
  </si>
  <si>
    <t>Corporate Social Responsibility, Regulatory, Reputation</t>
  </si>
  <si>
    <r>
      <t xml:space="preserve">Description
Select best fit description from Drop Down Box  </t>
    </r>
    <r>
      <rPr>
        <b/>
        <sz val="14"/>
        <color rgb="FF3F3F3F"/>
        <rFont val="Wingdings 3"/>
        <family val="1"/>
        <charset val="2"/>
      </rPr>
      <t>s</t>
    </r>
  </si>
  <si>
    <t>Screening General Comments 
Record key decisions and actions</t>
  </si>
  <si>
    <t>Constructability Complexity</t>
  </si>
  <si>
    <t>Type</t>
  </si>
  <si>
    <t>Process Advantage</t>
  </si>
  <si>
    <t>Project procurement efficiency</t>
  </si>
  <si>
    <t>Operations Interface, Ground Disturbance Ridk</t>
  </si>
  <si>
    <t>Hot Work, Plant Outage Risks</t>
  </si>
  <si>
    <t>Ground Disturbance Risk, water disposal, access, spoil piling</t>
  </si>
  <si>
    <t>Unfamiliar</t>
  </si>
  <si>
    <t>Familiar</t>
  </si>
  <si>
    <t>Unfamiliar OR Familiar</t>
  </si>
  <si>
    <t>Scalable AWP</t>
  </si>
  <si>
    <t xml:space="preserve">Reduced worker productivity due to sub-optimal seasonal weather i.e., High humidex or Low wind-chill </t>
  </si>
  <si>
    <t>Construction - Normal productivity, no seasonal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</si>
</sst>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$-F800]dddd\,\ mmmm\ dd\,\ yyyy"/>
  </numFmts>
  <fonts count="33" x14ac:knownFonts="1">
    <font>
      <sz val="11"/>
      <color theme="1"/>
      <name val="Tw Cen MT"/>
      <family val="2"/>
      <scheme val="minor"/>
    </font>
    <font>
      <b/>
      <sz val="15"/>
      <color theme="3"/>
      <name val="Tw Cen MT"/>
      <family val="2"/>
      <scheme val="minor"/>
    </font>
    <font>
      <sz val="10"/>
      <name val="Arial"/>
      <family val="2"/>
    </font>
    <font>
      <sz val="12"/>
      <color theme="1"/>
      <name val="Tw Cen MT"/>
      <family val="2"/>
      <scheme val="minor"/>
    </font>
    <font>
      <b/>
      <sz val="11"/>
      <name val="Tw Cen MT"/>
      <family val="2"/>
      <scheme val="minor"/>
    </font>
    <font>
      <sz val="9"/>
      <name val="Tw Cen MT"/>
      <family val="2"/>
      <scheme val="minor"/>
    </font>
    <font>
      <sz val="9"/>
      <name val="Arial"/>
      <family val="2"/>
    </font>
    <font>
      <b/>
      <sz val="11"/>
      <color rgb="FF3F3F3F"/>
      <name val="Tw Cen MT"/>
      <family val="2"/>
      <scheme val="minor"/>
    </font>
    <font>
      <b/>
      <sz val="12"/>
      <color theme="3"/>
      <name val="Tw Cen MT"/>
      <family val="2"/>
      <scheme val="minor"/>
    </font>
    <font>
      <b/>
      <sz val="28"/>
      <color theme="3"/>
      <name val="Tw Cen MT"/>
      <family val="2"/>
      <scheme val="minor"/>
    </font>
    <font>
      <b/>
      <sz val="14"/>
      <color theme="0"/>
      <name val="Tw Cen MT"/>
      <family val="2"/>
      <scheme val="minor"/>
    </font>
    <font>
      <b/>
      <sz val="16"/>
      <color theme="0"/>
      <name val="Tw Cen MT"/>
      <family val="2"/>
      <scheme val="minor"/>
    </font>
    <font>
      <b/>
      <sz val="14"/>
      <color theme="1"/>
      <name val="Tw Cen MT"/>
      <family val="2"/>
      <scheme val="minor"/>
    </font>
    <font>
      <sz val="11"/>
      <color theme="0"/>
      <name val="Tw Cen MT"/>
      <family val="2"/>
      <scheme val="minor"/>
    </font>
    <font>
      <b/>
      <sz val="12"/>
      <color theme="1"/>
      <name val="Tw Cen MT"/>
      <family val="2"/>
      <scheme val="minor"/>
    </font>
    <font>
      <strike/>
      <sz val="12"/>
      <color theme="1"/>
      <name val="Tw Cen MT"/>
      <family val="2"/>
      <scheme val="minor"/>
    </font>
    <font>
      <b/>
      <sz val="18"/>
      <color theme="1"/>
      <name val="Tw Cen MT"/>
      <family val="2"/>
      <scheme val="minor"/>
    </font>
    <font>
      <sz val="9"/>
      <color theme="1"/>
      <name val="Arial"/>
      <family val="2"/>
    </font>
    <font>
      <b/>
      <sz val="12"/>
      <color theme="0"/>
      <name val="Tw Cen MT"/>
      <family val="2"/>
      <scheme val="minor"/>
    </font>
    <font>
      <b/>
      <sz val="12"/>
      <name val="Tw Cen MT"/>
      <family val="2"/>
      <scheme val="minor"/>
    </font>
    <font>
      <sz val="12"/>
      <color theme="0"/>
      <name val="Tw Cen MT"/>
      <family val="2"/>
      <scheme val="minor"/>
    </font>
    <font>
      <b/>
      <sz val="11"/>
      <color theme="1"/>
      <name val="Tw Cen MT"/>
      <family val="2"/>
      <scheme val="minor"/>
    </font>
    <font>
      <b/>
      <sz val="14"/>
      <color theme="0"/>
      <name val="Arial"/>
      <family val="2"/>
    </font>
    <font>
      <sz val="12"/>
      <name val="Tw Cen MT"/>
      <family val="2"/>
      <scheme val="minor"/>
    </font>
    <font>
      <b/>
      <sz val="36"/>
      <color theme="3"/>
      <name val="Tw Cen MT"/>
      <family val="2"/>
      <scheme val="minor"/>
    </font>
    <font>
      <b/>
      <sz val="28"/>
      <color theme="0"/>
      <name val="Tw Cen MT"/>
      <family val="2"/>
      <scheme val="minor"/>
    </font>
    <font>
      <b/>
      <sz val="24"/>
      <color theme="0"/>
      <name val="Tw Cen MT"/>
      <family val="2"/>
      <scheme val="minor"/>
    </font>
    <font>
      <b/>
      <sz val="18"/>
      <color rgb="FF3F3F3F"/>
      <name val="Tw Cen MT"/>
      <family val="2"/>
      <scheme val="minor"/>
    </font>
    <font>
      <b/>
      <sz val="14"/>
      <color rgb="FF3F3F3F"/>
      <name val="Tw Cen MT"/>
      <family val="2"/>
      <scheme val="minor"/>
    </font>
    <font>
      <b/>
      <sz val="14"/>
      <color rgb="FF3F3F3F"/>
      <name val="Wingdings 3"/>
      <family val="1"/>
      <charset val="2"/>
    </font>
    <font>
      <b/>
      <sz val="18"/>
      <color theme="0"/>
      <name val="Tw Cen MT"/>
      <family val="2"/>
      <scheme val="minor"/>
    </font>
    <font>
      <sz val="26"/>
      <name val="Arial"/>
      <family val="2"/>
    </font>
    <font>
      <sz val="26"/>
      <color theme="1"/>
      <name val="Tw Cen MT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164" fontId="2" fillId="0" borderId="0"/>
    <xf numFmtId="165" fontId="2" fillId="0" borderId="0"/>
    <xf numFmtId="0" fontId="7" fillId="2" borderId="3" applyNumberFormat="0" applyAlignment="0" applyProtection="0"/>
    <xf numFmtId="0" fontId="13" fillId="5" borderId="0" applyNumberFormat="0" applyBorder="0" applyAlignment="0" applyProtection="0"/>
  </cellStyleXfs>
  <cellXfs count="165">
    <xf numFmtId="0" fontId="0" fillId="0" borderId="0" xfId="0"/>
    <xf numFmtId="164" fontId="3" fillId="0" borderId="0" xfId="2" applyNumberFormat="1" applyFont="1" applyAlignment="1">
      <alignment horizontal="left"/>
    </xf>
    <xf numFmtId="164" fontId="6" fillId="0" borderId="0" xfId="2" applyFont="1"/>
    <xf numFmtId="164" fontId="6" fillId="0" borderId="0" xfId="2" applyFont="1" applyFill="1"/>
    <xf numFmtId="164" fontId="6" fillId="0" borderId="0" xfId="2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8" fillId="0" borderId="0" xfId="1" applyNumberFormat="1" applyFont="1" applyFill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left" vertical="top" wrapText="1"/>
    </xf>
    <xf numFmtId="0" fontId="15" fillId="0" borderId="8" xfId="0" applyFont="1" applyBorder="1" applyAlignment="1">
      <alignment vertical="top" wrapText="1"/>
    </xf>
    <xf numFmtId="0" fontId="3" fillId="0" borderId="8" xfId="0" applyFont="1" applyBorder="1"/>
    <xf numFmtId="0" fontId="3" fillId="0" borderId="8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16" fontId="3" fillId="0" borderId="0" xfId="0" applyNumberFormat="1" applyFont="1" applyBorder="1" applyAlignment="1">
      <alignment wrapText="1"/>
    </xf>
    <xf numFmtId="164" fontId="4" fillId="0" borderId="0" xfId="2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6" fillId="0" borderId="0" xfId="0" applyFont="1"/>
    <xf numFmtId="0" fontId="0" fillId="0" borderId="0" xfId="0" applyNumberFormat="1" applyAlignment="1">
      <alignment horizontal="center" vertical="center" wrapText="1"/>
    </xf>
    <xf numFmtId="2" fontId="1" fillId="0" borderId="0" xfId="1" applyNumberFormat="1" applyFill="1" applyBorder="1" applyAlignment="1">
      <alignment vertical="center" wrapText="1"/>
    </xf>
    <xf numFmtId="2" fontId="5" fillId="0" borderId="0" xfId="2" applyNumberFormat="1" applyFont="1" applyAlignment="1">
      <alignment horizontal="center" vertical="center" wrapText="1"/>
    </xf>
    <xf numFmtId="2" fontId="17" fillId="0" borderId="0" xfId="2" applyNumberFormat="1" applyFont="1"/>
    <xf numFmtId="2" fontId="17" fillId="0" borderId="0" xfId="2" applyNumberFormat="1" applyFont="1" applyAlignment="1">
      <alignment vertical="top"/>
    </xf>
    <xf numFmtId="2" fontId="17" fillId="0" borderId="0" xfId="2" applyNumberFormat="1" applyFont="1" applyFill="1"/>
    <xf numFmtId="0" fontId="0" fillId="0" borderId="2" xfId="0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64" fontId="11" fillId="0" borderId="0" xfId="4" applyNumberFormat="1" applyFont="1" applyFill="1" applyBorder="1" applyAlignment="1">
      <alignment horizontal="left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164" fontId="11" fillId="3" borderId="11" xfId="4" applyNumberFormat="1" applyFont="1" applyFill="1" applyBorder="1" applyAlignment="1">
      <alignment vertical="center" wrapText="1"/>
    </xf>
    <xf numFmtId="164" fontId="10" fillId="3" borderId="5" xfId="4" applyNumberFormat="1" applyFont="1" applyFill="1" applyBorder="1" applyAlignment="1">
      <alignment vertical="center" wrapText="1"/>
    </xf>
    <xf numFmtId="164" fontId="11" fillId="3" borderId="5" xfId="4" applyNumberFormat="1" applyFont="1" applyFill="1" applyBorder="1" applyAlignment="1">
      <alignment vertical="center" wrapText="1"/>
    </xf>
    <xf numFmtId="0" fontId="20" fillId="4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Border="1"/>
    <xf numFmtId="164" fontId="17" fillId="0" borderId="0" xfId="2" applyFont="1" applyAlignment="1">
      <alignment vertical="top"/>
    </xf>
    <xf numFmtId="0" fontId="21" fillId="0" borderId="0" xfId="0" applyFont="1"/>
    <xf numFmtId="0" fontId="0" fillId="4" borderId="2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7" borderId="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14" fillId="0" borderId="0" xfId="0" applyFont="1"/>
    <xf numFmtId="0" fontId="3" fillId="0" borderId="4" xfId="0" applyFont="1" applyFill="1" applyBorder="1" applyAlignment="1">
      <alignment horizontal="left" vertical="top" wrapText="1"/>
    </xf>
    <xf numFmtId="164" fontId="23" fillId="0" borderId="4" xfId="2" applyFont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164" fontId="27" fillId="6" borderId="2" xfId="4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164" fontId="18" fillId="3" borderId="2" xfId="4" applyNumberFormat="1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164" fontId="27" fillId="6" borderId="2" xfId="4" applyNumberFormat="1" applyFont="1" applyFill="1" applyBorder="1" applyAlignment="1">
      <alignment horizontal="center" vertical="center" wrapText="1"/>
    </xf>
    <xf numFmtId="164" fontId="22" fillId="0" borderId="22" xfId="2" applyFont="1" applyFill="1" applyBorder="1" applyAlignment="1">
      <alignment vertical="center"/>
    </xf>
    <xf numFmtId="164" fontId="18" fillId="0" borderId="15" xfId="4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8" borderId="14" xfId="0" applyFont="1" applyFill="1" applyBorder="1" applyAlignment="1">
      <alignment horizontal="left" vertical="center" wrapText="1"/>
    </xf>
    <xf numFmtId="0" fontId="0" fillId="8" borderId="14" xfId="0" applyFont="1" applyFill="1" applyBorder="1" applyAlignment="1">
      <alignment horizontal="left" vertical="center" wrapText="1"/>
    </xf>
    <xf numFmtId="0" fontId="0" fillId="8" borderId="14" xfId="0" applyFill="1" applyBorder="1" applyAlignment="1">
      <alignment horizontal="left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0" fillId="0" borderId="22" xfId="0" applyBorder="1"/>
    <xf numFmtId="0" fontId="26" fillId="0" borderId="5" xfId="5" applyFont="1" applyFill="1" applyBorder="1" applyAlignment="1">
      <alignment horizontal="center" vertical="center" textRotation="90"/>
    </xf>
    <xf numFmtId="0" fontId="0" fillId="0" borderId="14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/>
    </xf>
    <xf numFmtId="0" fontId="30" fillId="8" borderId="2" xfId="0" applyFont="1" applyFill="1" applyBorder="1" applyAlignment="1">
      <alignment horizontal="center" vertical="center" wrapText="1"/>
    </xf>
    <xf numFmtId="0" fontId="0" fillId="8" borderId="11" xfId="0" applyFill="1" applyBorder="1"/>
    <xf numFmtId="164" fontId="18" fillId="3" borderId="13" xfId="4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0" fillId="4" borderId="20" xfId="0" applyFill="1" applyBorder="1" applyAlignment="1">
      <alignment horizontal="left" vertical="center" wrapText="1"/>
    </xf>
    <xf numFmtId="0" fontId="0" fillId="4" borderId="21" xfId="0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164" fontId="25" fillId="3" borderId="9" xfId="1" applyNumberFormat="1" applyFont="1" applyFill="1" applyBorder="1" applyAlignment="1">
      <alignment horizontal="center" vertical="center" wrapText="1"/>
    </xf>
    <xf numFmtId="164" fontId="28" fillId="6" borderId="2" xfId="4" applyNumberFormat="1" applyFont="1" applyFill="1" applyBorder="1" applyAlignment="1">
      <alignment horizontal="center" vertical="center" wrapText="1"/>
    </xf>
    <xf numFmtId="164" fontId="4" fillId="0" borderId="2" xfId="2" applyFont="1" applyFill="1" applyBorder="1" applyAlignment="1">
      <alignment vertical="center" wrapText="1"/>
    </xf>
    <xf numFmtId="0" fontId="0" fillId="0" borderId="2" xfId="0" applyBorder="1" applyAlignment="1">
      <alignment wrapText="1"/>
    </xf>
    <xf numFmtId="164" fontId="27" fillId="6" borderId="12" xfId="4" applyNumberFormat="1" applyFont="1" applyFill="1" applyBorder="1" applyAlignment="1">
      <alignment horizontal="center" vertical="center" wrapText="1"/>
    </xf>
    <xf numFmtId="164" fontId="27" fillId="6" borderId="13" xfId="4" applyNumberFormat="1" applyFont="1" applyFill="1" applyBorder="1" applyAlignment="1">
      <alignment horizontal="center" vertical="center" wrapText="1"/>
    </xf>
    <xf numFmtId="164" fontId="24" fillId="0" borderId="0" xfId="1" applyNumberFormat="1" applyFont="1" applyFill="1" applyBorder="1" applyAlignment="1">
      <alignment horizontal="center" vertical="center" wrapText="1"/>
    </xf>
    <xf numFmtId="164" fontId="6" fillId="0" borderId="0" xfId="2" applyFont="1" applyAlignment="1"/>
    <xf numFmtId="0" fontId="0" fillId="0" borderId="0" xfId="0" applyAlignment="1"/>
    <xf numFmtId="164" fontId="31" fillId="0" borderId="0" xfId="2" applyFont="1" applyAlignment="1"/>
    <xf numFmtId="0" fontId="32" fillId="0" borderId="0" xfId="0" applyFont="1" applyAlignment="1"/>
    <xf numFmtId="0" fontId="32" fillId="0" borderId="22" xfId="0" applyFont="1" applyBorder="1" applyAlignment="1"/>
    <xf numFmtId="0" fontId="3" fillId="0" borderId="2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164" fontId="19" fillId="0" borderId="5" xfId="2" applyFont="1" applyFill="1" applyBorder="1" applyAlignment="1">
      <alignment horizontal="center" vertical="top" wrapText="1"/>
    </xf>
    <xf numFmtId="164" fontId="19" fillId="0" borderId="0" xfId="2" applyFont="1" applyFill="1" applyBorder="1" applyAlignment="1">
      <alignment horizontal="center" vertical="top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22" fillId="3" borderId="12" xfId="2" applyFont="1" applyFill="1" applyBorder="1" applyAlignment="1">
      <alignment horizontal="center" vertical="center"/>
    </xf>
    <xf numFmtId="164" fontId="22" fillId="3" borderId="13" xfId="2" applyFont="1" applyFill="1" applyBorder="1" applyAlignment="1">
      <alignment horizontal="center" vertical="center"/>
    </xf>
    <xf numFmtId="0" fontId="26" fillId="5" borderId="23" xfId="5" applyFont="1" applyBorder="1" applyAlignment="1">
      <alignment horizontal="center" vertical="center" textRotation="90"/>
    </xf>
    <xf numFmtId="0" fontId="26" fillId="5" borderId="22" xfId="5" applyFont="1" applyBorder="1" applyAlignment="1">
      <alignment horizontal="center" vertical="center" textRotation="90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0" fillId="4" borderId="12" xfId="0" applyFont="1" applyFill="1" applyBorder="1" applyAlignment="1">
      <alignment horizontal="left" vertical="center" wrapText="1"/>
    </xf>
    <xf numFmtId="0" fontId="0" fillId="4" borderId="14" xfId="0" applyFont="1" applyFill="1" applyBorder="1" applyAlignment="1">
      <alignment horizontal="left" vertical="center" wrapText="1"/>
    </xf>
    <xf numFmtId="0" fontId="3" fillId="7" borderId="16" xfId="0" applyFont="1" applyFill="1" applyBorder="1" applyAlignment="1">
      <alignment horizontal="center" vertical="center" textRotation="90"/>
    </xf>
    <xf numFmtId="0" fontId="3" fillId="7" borderId="4" xfId="0" applyFont="1" applyFill="1" applyBorder="1" applyAlignment="1">
      <alignment horizontal="center" vertical="center" textRotation="90"/>
    </xf>
  </cellXfs>
  <cellStyles count="6">
    <cellStyle name="Accent1" xfId="5" builtinId="29"/>
    <cellStyle name="Heading 1" xfId="1" builtinId="16"/>
    <cellStyle name="Normal" xfId="0" builtinId="0"/>
    <cellStyle name="Normal 2" xfId="2"/>
    <cellStyle name="Normal 4 2" xfId="3"/>
    <cellStyle name="Output" xfId="4" builtinId="21"/>
  </cellStyles>
  <dxfs count="47"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43"/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29</xdr:row>
      <xdr:rowOff>83343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0" y="0"/>
          <a:ext cx="6143625" cy="52625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Instructions: </a:t>
          </a:r>
        </a:p>
        <a:p>
          <a:r>
            <a:rPr lang="en-US" sz="1200"/>
            <a:t>1.  Complete screening during  AWP</a:t>
          </a:r>
          <a:r>
            <a:rPr lang="en-US" sz="1200" baseline="0"/>
            <a:t> stage 1</a:t>
          </a:r>
          <a:r>
            <a:rPr lang="en-US" sz="1200"/>
            <a:t>;</a:t>
          </a:r>
        </a:p>
        <a:p>
          <a:r>
            <a:rPr lang="en-US" sz="1200"/>
            <a:t>2.  Under description: Select the appropriate familiarity and complexity responses from  the drop   down box;</a:t>
          </a:r>
        </a:p>
        <a:p>
          <a:r>
            <a:rPr lang="en-US" sz="1200"/>
            <a:t>3.  Complete project specific screening comments.</a:t>
          </a:r>
        </a:p>
        <a:p>
          <a:r>
            <a:rPr lang="en-US" sz="1200"/>
            <a:t>4.  The</a:t>
          </a:r>
          <a:r>
            <a:rPr lang="en-US" sz="1200" baseline="0"/>
            <a:t> level-rank result will be indicated in the matrix as low, medium or high</a:t>
          </a:r>
          <a:endParaRPr lang="en-US" sz="1200"/>
        </a:p>
        <a:p>
          <a:endParaRPr lang="en-US" sz="1200"/>
        </a:p>
        <a:p>
          <a:r>
            <a:rPr lang="en-US" sz="1200" b="1"/>
            <a:t>Notes:</a:t>
          </a:r>
        </a:p>
        <a:p>
          <a:endParaRPr lang="en-US" sz="1200" b="1"/>
        </a:p>
        <a:p>
          <a:r>
            <a:rPr lang="en-US" sz="1200" b="0"/>
            <a:t>1.</a:t>
          </a:r>
          <a:r>
            <a:rPr lang="en-US" sz="1200" b="0" baseline="0"/>
            <a:t> </a:t>
          </a:r>
          <a:r>
            <a:rPr lang="en-US" sz="1200"/>
            <a:t>This</a:t>
          </a:r>
          <a:r>
            <a:rPr lang="en-US" sz="1200" baseline="0"/>
            <a:t> risk assessment is intended to address constructability only and excludes business or other risks;</a:t>
          </a:r>
        </a:p>
        <a:p>
          <a:r>
            <a:rPr lang="en-US" sz="1200"/>
            <a:t>2. All questions are weighed equally;</a:t>
          </a:r>
        </a:p>
        <a:p>
          <a:endParaRPr lang="en-US" sz="1200"/>
        </a:p>
        <a:p>
          <a:r>
            <a:rPr lang="en-US" sz="1200"/>
            <a:t>3. Unfamiliar =</a:t>
          </a:r>
          <a:r>
            <a:rPr lang="en-US" sz="1200" baseline="0"/>
            <a:t> 3 or more Unfamiliar, Familiar = 1 or 2 are Type 2</a:t>
          </a:r>
        </a:p>
        <a:p>
          <a:r>
            <a:rPr lang="en-US" sz="1200" baseline="0"/>
            <a:t>	formula:</a:t>
          </a:r>
          <a:endParaRPr lang="en-US" sz="1200"/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If &gt;2 questions are rated Unfamiliar then familiarity = Unfamiliar</a:t>
          </a:r>
        </a:p>
        <a:p>
          <a:r>
            <a:rPr lang="en-US" sz="1200"/>
            <a:t>	If &lt;3 questions are rated Unfamiliar then familiarity = Familiar</a:t>
          </a:r>
        </a:p>
        <a:p>
          <a:r>
            <a:rPr lang="en-US" sz="1200"/>
            <a:t>     </a:t>
          </a:r>
        </a:p>
        <a:p>
          <a:r>
            <a:rPr lang="en-US" sz="1200"/>
            <a:t>4. Low Complexity </a:t>
          </a:r>
          <a:r>
            <a:rPr lang="en-US" sz="1200" baseline="0"/>
            <a:t>= 6 or more Low, High Complexity = 6 or more High</a:t>
          </a:r>
          <a:endParaRPr lang="en-US" sz="1200"/>
        </a:p>
        <a:p>
          <a:r>
            <a:rPr lang="en-US" sz="1200"/>
            <a:t>	formulas: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If &gt;5 questions rate "LOW" then complexity = LOW</a:t>
          </a:r>
          <a:endParaRPr lang="en-US" sz="1200">
            <a:effectLst/>
          </a:endParaRPr>
        </a:p>
        <a:p>
          <a:r>
            <a:rPr lang="en-US" sz="1200">
              <a:solidFill>
                <a:sysClr val="windowText" lastClr="000000"/>
              </a:solidFill>
            </a:rPr>
            <a:t>	If &lt;6</a:t>
          </a:r>
          <a:r>
            <a:rPr lang="en-US" sz="1200" baseline="0">
              <a:solidFill>
                <a:sysClr val="windowText" lastClr="000000"/>
              </a:solidFill>
            </a:rPr>
            <a:t> </a:t>
          </a:r>
          <a:r>
            <a:rPr lang="en-US" sz="1200">
              <a:solidFill>
                <a:sysClr val="windowText" lastClr="000000"/>
              </a:solidFill>
            </a:rPr>
            <a:t>questions rate "LOW" then complexity = HIGH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9523</xdr:colOff>
      <xdr:row>4</xdr:row>
      <xdr:rowOff>0</xdr:rowOff>
    </xdr:from>
    <xdr:to>
      <xdr:col>6</xdr:col>
      <xdr:colOff>366713</xdr:colOff>
      <xdr:row>5</xdr:row>
      <xdr:rowOff>376238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 rot="16200000">
          <a:off x="8486774" y="2009774"/>
          <a:ext cx="757238" cy="357190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solidFill>
                <a:schemeClr val="bg1"/>
              </a:solidFill>
            </a:rPr>
            <a:t>Complexity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2267856</xdr:colOff>
      <xdr:row>3</xdr:row>
      <xdr:rowOff>205450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21415EA9-56A9-4CF7-810B-BAFA58E16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7642" cy="16296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onstructability%20Reviews\Process\MP\MP-CFCS-PROC-008F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file"/>
      <sheetName val="Cover Page"/>
      <sheetName val="Review Info"/>
      <sheetName val="PrePlanning Agenda"/>
      <sheetName val="Agenda"/>
      <sheetName val="Project System or Facility"/>
      <sheetName val="Pipeline Spread Details"/>
      <sheetName val="Constructability Review Log"/>
      <sheetName val="Constructability Risk Register"/>
      <sheetName val="Const Opportunity Register"/>
      <sheetName val="ActPrompt 3"/>
      <sheetName val="Data Validation Table"/>
      <sheetName val="57.1_57.2"/>
      <sheetName val="57.3"/>
      <sheetName val="Recommended Attende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E10" t="str">
            <v>Site</v>
          </cell>
          <cell r="F10" t="str">
            <v>Threat</v>
          </cell>
          <cell r="H10" t="str">
            <v>Y</v>
          </cell>
          <cell r="I10" t="str">
            <v>Sufficient Funds in CCE</v>
          </cell>
          <cell r="J10" t="str">
            <v>Outstanding</v>
          </cell>
        </row>
        <row r="11">
          <cell r="E11" t="str">
            <v>Material</v>
          </cell>
          <cell r="F11" t="str">
            <v>Opportunity</v>
          </cell>
          <cell r="H11" t="str">
            <v>N</v>
          </cell>
          <cell r="I11" t="str">
            <v>Insufficient Funds in CCE</v>
          </cell>
          <cell r="J11" t="str">
            <v>Complete</v>
          </cell>
        </row>
        <row r="12">
          <cell r="E12" t="str">
            <v>People</v>
          </cell>
          <cell r="F12" t="str">
            <v>Watch List</v>
          </cell>
          <cell r="H12" t="str">
            <v>N/A</v>
          </cell>
          <cell r="I12" t="str">
            <v>Sufficient Funds in AFE</v>
          </cell>
          <cell r="J12" t="str">
            <v>N/A</v>
          </cell>
        </row>
        <row r="13">
          <cell r="E13" t="str">
            <v>Equipment</v>
          </cell>
          <cell r="F13" t="str">
            <v>N/A</v>
          </cell>
          <cell r="I13" t="str">
            <v>Insufficient Funds in AFE</v>
          </cell>
        </row>
        <row r="14">
          <cell r="E14" t="str">
            <v>Work Sensitivities</v>
          </cell>
          <cell r="I14" t="str">
            <v>N/A</v>
          </cell>
        </row>
        <row r="15">
          <cell r="E15" t="str">
            <v>Contractual</v>
          </cell>
        </row>
        <row r="16">
          <cell r="E16" t="str">
            <v>Other</v>
          </cell>
        </row>
      </sheetData>
      <sheetData sheetId="13"/>
      <sheetData sheetId="14"/>
      <sheetData sheetId="15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9"/>
  <sheetViews>
    <sheetView tabSelected="1" topLeftCell="D1" zoomScale="70" zoomScaleNormal="70" workbookViewId="0">
      <selection activeCell="F11" sqref="F11:G11"/>
    </sheetView>
  </sheetViews>
  <sheetFormatPr defaultRowHeight="14.25" x14ac:dyDescent="0.2"/>
  <cols>
    <col min="2" max="2" width="9.375" bestFit="1" customWidth="1"/>
    <col min="3" max="3" width="32.625" style="6" customWidth="1"/>
    <col min="4" max="4" width="30.625" style="6" customWidth="1"/>
    <col min="5" max="5" width="5.625" style="6" customWidth="1"/>
    <col min="6" max="6" width="35.625" style="6" customWidth="1"/>
    <col min="7" max="7" width="15.625" style="6" customWidth="1"/>
    <col min="8" max="9" width="15.625" style="5" customWidth="1"/>
    <col min="10" max="10" width="25.625" style="5" customWidth="1"/>
    <col min="11" max="11" width="21.375" style="23" hidden="1" customWidth="1"/>
    <col min="12" max="21" width="8"/>
    <col min="22" max="22" width="9.625" bestFit="1" customWidth="1"/>
  </cols>
  <sheetData>
    <row r="1" spans="1:11" s="1" customFormat="1" ht="69.75" customHeight="1" thickTop="1" thickBot="1" x14ac:dyDescent="0.4">
      <c r="A1" s="131"/>
      <c r="B1" s="131"/>
      <c r="C1" s="131"/>
      <c r="D1" s="131"/>
      <c r="E1" s="32"/>
      <c r="F1" s="125" t="s">
        <v>28</v>
      </c>
      <c r="G1" s="125"/>
      <c r="H1" s="125"/>
      <c r="I1" s="125"/>
      <c r="J1" s="125"/>
      <c r="K1" s="24"/>
    </row>
    <row r="2" spans="1:11" s="2" customFormat="1" ht="12.75" customHeight="1" thickTop="1" x14ac:dyDescent="0.2">
      <c r="A2" s="132"/>
      <c r="B2" s="133"/>
      <c r="C2" s="133"/>
      <c r="J2" s="8"/>
      <c r="K2" s="25"/>
    </row>
    <row r="3" spans="1:11" s="2" customFormat="1" ht="30" customHeight="1" x14ac:dyDescent="0.2">
      <c r="A3" s="133"/>
      <c r="B3" s="133"/>
      <c r="C3" s="133"/>
      <c r="D3" s="33" t="s">
        <v>0</v>
      </c>
      <c r="E3" s="127"/>
      <c r="F3" s="128"/>
      <c r="G3" s="79"/>
      <c r="H3" s="148" t="s">
        <v>80</v>
      </c>
      <c r="I3" s="149"/>
      <c r="J3" s="141"/>
      <c r="K3" s="142"/>
    </row>
    <row r="4" spans="1:11" s="2" customFormat="1" ht="30" customHeight="1" x14ac:dyDescent="0.2">
      <c r="A4" s="133"/>
      <c r="B4" s="133"/>
      <c r="C4" s="133"/>
      <c r="D4" s="34" t="s">
        <v>1</v>
      </c>
      <c r="E4" s="127"/>
      <c r="F4" s="128"/>
      <c r="G4" s="80"/>
      <c r="H4" s="74" t="s">
        <v>106</v>
      </c>
      <c r="I4" s="74" t="s">
        <v>107</v>
      </c>
      <c r="K4" s="27" t="str">
        <f>IF(Formula!A2="LOW RISK",IF(Formula!B2="Unfamiliar",1,"N/A"),"N/A")</f>
        <v>N/A</v>
      </c>
    </row>
    <row r="5" spans="1:11" s="2" customFormat="1" ht="30" customHeight="1" x14ac:dyDescent="0.65">
      <c r="A5" s="134" t="s">
        <v>109</v>
      </c>
      <c r="B5" s="135"/>
      <c r="C5" s="136"/>
      <c r="D5" s="35" t="s">
        <v>2</v>
      </c>
      <c r="E5" s="127"/>
      <c r="F5" s="128"/>
      <c r="G5" s="101" t="s">
        <v>89</v>
      </c>
      <c r="H5" s="7" t="s">
        <v>79</v>
      </c>
      <c r="I5" s="7" t="s">
        <v>78</v>
      </c>
      <c r="K5" s="26">
        <f>IF(Formula!A2="LOW RISK",IF(Formula!B2="Familiar",2,"NA"),"N/A")</f>
        <v>2</v>
      </c>
    </row>
    <row r="6" spans="1:11" s="3" customFormat="1" ht="30" customHeight="1" x14ac:dyDescent="0.3">
      <c r="D6" s="35" t="s">
        <v>3</v>
      </c>
      <c r="E6" s="127"/>
      <c r="F6" s="128"/>
      <c r="G6" s="101" t="s">
        <v>90</v>
      </c>
      <c r="H6" s="7" t="s">
        <v>35</v>
      </c>
      <c r="I6" s="7" t="s">
        <v>79</v>
      </c>
      <c r="K6" s="28" t="str">
        <f>IF(Formula!A2="HIGH RISK",IF(Formula!B2="Unfamiliar",3,"N/A"),"N/A")</f>
        <v>N/A</v>
      </c>
    </row>
    <row r="7" spans="1:11" s="4" customFormat="1" ht="30" customHeight="1" x14ac:dyDescent="0.3">
      <c r="D7" s="35" t="s">
        <v>4</v>
      </c>
      <c r="E7" s="127"/>
      <c r="F7" s="128"/>
      <c r="K7" s="28" t="str">
        <f>IF(Formula!A2="HIGH RISK",IF(Formula!B2="Familiar",4,"N/A"),"N/A")</f>
        <v>N/A</v>
      </c>
    </row>
    <row r="8" spans="1:11" s="4" customFormat="1" ht="12" customHeight="1" x14ac:dyDescent="0.25">
      <c r="C8" s="31"/>
      <c r="D8" s="20"/>
      <c r="E8" s="20"/>
      <c r="K8" s="28"/>
    </row>
    <row r="9" spans="1:11" ht="50.1" customHeight="1" x14ac:dyDescent="0.3">
      <c r="A9" s="93"/>
      <c r="B9" s="72" t="s">
        <v>5</v>
      </c>
      <c r="C9" s="78" t="s">
        <v>6</v>
      </c>
      <c r="D9" s="129" t="s">
        <v>101</v>
      </c>
      <c r="E9" s="130"/>
      <c r="F9" s="126" t="s">
        <v>97</v>
      </c>
      <c r="G9" s="126"/>
      <c r="H9" s="78" t="s">
        <v>100</v>
      </c>
      <c r="I9" s="126" t="s">
        <v>98</v>
      </c>
      <c r="J9" s="126"/>
    </row>
    <row r="10" spans="1:11" ht="50.1" customHeight="1" thickBot="1" x14ac:dyDescent="0.25">
      <c r="A10" s="150" t="s">
        <v>57</v>
      </c>
      <c r="B10" s="81">
        <v>1</v>
      </c>
      <c r="C10" s="82" t="s">
        <v>55</v>
      </c>
      <c r="D10" s="137" t="s">
        <v>94</v>
      </c>
      <c r="E10" s="138"/>
      <c r="F10" s="152" t="s">
        <v>40</v>
      </c>
      <c r="G10" s="153"/>
      <c r="H10" s="83" t="str">
        <f>IF(F10=Lists!C$5,"Familiar",IF(F10=Lists!C$4,"Unfamiliar"))</f>
        <v>Familiar</v>
      </c>
      <c r="I10" s="145"/>
      <c r="J10" s="145"/>
    </row>
    <row r="11" spans="1:11" ht="50.1" customHeight="1" thickTop="1" thickBot="1" x14ac:dyDescent="0.25">
      <c r="A11" s="150"/>
      <c r="B11" s="47">
        <v>2</v>
      </c>
      <c r="C11" s="48" t="s">
        <v>93</v>
      </c>
      <c r="D11" s="161" t="s">
        <v>68</v>
      </c>
      <c r="E11" s="162"/>
      <c r="F11" s="116" t="s">
        <v>91</v>
      </c>
      <c r="G11" s="117"/>
      <c r="H11" s="73" t="str">
        <f>IF(F11=Lists!D$5,"Familiar",IF(F11=Lists!D$4,"Unfamiliar"))</f>
        <v>Familiar</v>
      </c>
      <c r="I11" s="146"/>
      <c r="J11" s="146"/>
    </row>
    <row r="12" spans="1:11" ht="50.1" customHeight="1" thickTop="1" thickBot="1" x14ac:dyDescent="0.25">
      <c r="A12" s="150"/>
      <c r="B12" s="29">
        <v>3</v>
      </c>
      <c r="C12" s="30" t="s">
        <v>22</v>
      </c>
      <c r="D12" s="123" t="s">
        <v>95</v>
      </c>
      <c r="E12" s="124"/>
      <c r="F12" s="118" t="s">
        <v>41</v>
      </c>
      <c r="G12" s="119"/>
      <c r="H12" s="73" t="str">
        <f>IF(F12=Lists!E$5,"Familiar",IF(F12=Lists!E$4,"Unfamiliar"))</f>
        <v>Familiar</v>
      </c>
      <c r="I12" s="147"/>
      <c r="J12" s="147"/>
    </row>
    <row r="13" spans="1:11" ht="50.1" customHeight="1" thickTop="1" thickBot="1" x14ac:dyDescent="0.25">
      <c r="A13" s="150"/>
      <c r="B13" s="29">
        <v>4</v>
      </c>
      <c r="C13" s="30" t="s">
        <v>24</v>
      </c>
      <c r="D13" s="143" t="s">
        <v>96</v>
      </c>
      <c r="E13" s="144"/>
      <c r="F13" s="118" t="s">
        <v>36</v>
      </c>
      <c r="G13" s="119"/>
      <c r="H13" s="73" t="str">
        <f>IF(F13=Lists!F$5,"Familiar",IF(F13=Lists!F$4,"Unfamiliar"))</f>
        <v>Familiar</v>
      </c>
      <c r="I13" s="147"/>
      <c r="J13" s="147"/>
    </row>
    <row r="14" spans="1:11" ht="50.1" customHeight="1" thickTop="1" thickBot="1" x14ac:dyDescent="0.25">
      <c r="A14" s="150"/>
      <c r="B14" s="29">
        <v>5</v>
      </c>
      <c r="C14" s="30" t="s">
        <v>69</v>
      </c>
      <c r="D14" s="123" t="s">
        <v>68</v>
      </c>
      <c r="E14" s="124"/>
      <c r="F14" s="118" t="s">
        <v>54</v>
      </c>
      <c r="G14" s="119"/>
      <c r="H14" s="73" t="str">
        <f>IF(F14=Lists!G$5,"Familiar",IF(F14=Lists!G$4,"Unfamiliar"))</f>
        <v>Familiar</v>
      </c>
      <c r="I14" s="147"/>
      <c r="J14" s="147"/>
    </row>
    <row r="15" spans="1:11" ht="49.5" customHeight="1" thickTop="1" thickBot="1" x14ac:dyDescent="0.25">
      <c r="A15" s="150"/>
      <c r="B15" s="84">
        <v>6</v>
      </c>
      <c r="C15" s="85" t="s">
        <v>58</v>
      </c>
      <c r="D15" s="121" t="s">
        <v>102</v>
      </c>
      <c r="E15" s="122"/>
      <c r="F15" s="118" t="s">
        <v>53</v>
      </c>
      <c r="G15" s="119"/>
      <c r="H15" s="86" t="str">
        <f>IF(F15=Lists!H$5,"Familiar",IF(F15=Lists!H$4,"Unfamiliar"))</f>
        <v>Familiar</v>
      </c>
      <c r="I15" s="120"/>
      <c r="J15" s="120"/>
    </row>
    <row r="16" spans="1:11" ht="30" customHeight="1" thickTop="1" x14ac:dyDescent="0.2">
      <c r="A16" s="94"/>
      <c r="B16" s="95"/>
      <c r="C16" s="76"/>
      <c r="D16" s="75"/>
      <c r="E16" s="75"/>
      <c r="F16" s="96"/>
      <c r="G16" s="96"/>
      <c r="H16" s="97"/>
      <c r="I16" s="97"/>
      <c r="J16" s="77"/>
    </row>
    <row r="17" spans="1:10" ht="30" customHeight="1" x14ac:dyDescent="0.3">
      <c r="A17" s="100"/>
      <c r="B17" s="98"/>
      <c r="C17" s="88"/>
      <c r="D17" s="89"/>
      <c r="E17" s="89"/>
      <c r="F17" s="90"/>
      <c r="G17" s="90"/>
      <c r="H17" s="99" t="s">
        <v>56</v>
      </c>
      <c r="I17" s="91"/>
      <c r="J17" s="92"/>
    </row>
    <row r="18" spans="1:10" ht="69.95" customHeight="1" thickBot="1" x14ac:dyDescent="0.25">
      <c r="A18" s="151" t="s">
        <v>99</v>
      </c>
      <c r="B18" s="81">
        <v>1</v>
      </c>
      <c r="C18" s="87" t="s">
        <v>81</v>
      </c>
      <c r="D18" s="156" t="s">
        <v>103</v>
      </c>
      <c r="E18" s="157"/>
      <c r="F18" s="152" t="s">
        <v>16</v>
      </c>
      <c r="G18" s="160"/>
      <c r="H18" s="83" t="str">
        <f>IF(F18=Lists!$C$11,"LOW",IF(F18=Lists!$C$12,"HIGH"))</f>
        <v>LOW</v>
      </c>
      <c r="I18" s="139"/>
      <c r="J18" s="140"/>
    </row>
    <row r="19" spans="1:10" ht="50.1" customHeight="1" thickTop="1" thickBot="1" x14ac:dyDescent="0.25">
      <c r="A19" s="151"/>
      <c r="B19" s="57">
        <v>2</v>
      </c>
      <c r="C19" s="40" t="s">
        <v>8</v>
      </c>
      <c r="D19" s="102" t="s">
        <v>31</v>
      </c>
      <c r="E19" s="103"/>
      <c r="F19" s="108" t="s">
        <v>38</v>
      </c>
      <c r="G19" s="109"/>
      <c r="H19" s="52" t="str">
        <f>IF(F19=Lists!D$11,"LOW",IF(F19=Lists!D$12,"HIGH"))</f>
        <v>LOW</v>
      </c>
      <c r="I19" s="106"/>
      <c r="J19" s="107"/>
    </row>
    <row r="20" spans="1:10" ht="69.95" customHeight="1" thickTop="1" thickBot="1" x14ac:dyDescent="0.25">
      <c r="A20" s="151"/>
      <c r="B20" s="57">
        <v>3</v>
      </c>
      <c r="C20" s="40" t="s">
        <v>82</v>
      </c>
      <c r="D20" s="102" t="s">
        <v>66</v>
      </c>
      <c r="E20" s="103"/>
      <c r="F20" s="108" t="s">
        <v>49</v>
      </c>
      <c r="G20" s="109"/>
      <c r="H20" s="52" t="str">
        <f>IF(F20=Lists!E$11,"LOW",IF(F20=Lists!E$12,"HIGH"))</f>
        <v>LOW</v>
      </c>
      <c r="I20" s="106"/>
      <c r="J20" s="107"/>
    </row>
    <row r="21" spans="1:10" ht="50.1" customHeight="1" thickTop="1" thickBot="1" x14ac:dyDescent="0.25">
      <c r="A21" s="151"/>
      <c r="B21" s="57">
        <v>4</v>
      </c>
      <c r="C21" s="40" t="s">
        <v>83</v>
      </c>
      <c r="D21" s="102" t="s">
        <v>104</v>
      </c>
      <c r="E21" s="103"/>
      <c r="F21" s="108" t="s">
        <v>9</v>
      </c>
      <c r="G21" s="109"/>
      <c r="H21" s="52" t="str">
        <f>IF(F21="N/A","N/A",IF(F21=Lists!F11,"LOW",IF(F21=Lists!$F$12,"HIGH")))</f>
        <v>LOW</v>
      </c>
      <c r="I21" s="158"/>
      <c r="J21" s="159"/>
    </row>
    <row r="22" spans="1:10" ht="50.1" customHeight="1" thickTop="1" thickBot="1" x14ac:dyDescent="0.25">
      <c r="A22" s="151"/>
      <c r="B22" s="57">
        <v>5</v>
      </c>
      <c r="C22" s="40" t="s">
        <v>84</v>
      </c>
      <c r="D22" s="102" t="s">
        <v>77</v>
      </c>
      <c r="E22" s="103"/>
      <c r="F22" s="108" t="s">
        <v>75</v>
      </c>
      <c r="G22" s="109"/>
      <c r="H22" s="52" t="str">
        <f>IF(F22=Lists!G$11,"LOW",IF(F22=Lists!G$12,"HIGH"))</f>
        <v>LOW</v>
      </c>
      <c r="I22" s="154"/>
      <c r="J22" s="155"/>
    </row>
    <row r="23" spans="1:10" ht="50.1" customHeight="1" thickTop="1" thickBot="1" x14ac:dyDescent="0.25">
      <c r="A23" s="151"/>
      <c r="B23" s="57">
        <v>6</v>
      </c>
      <c r="C23" s="40" t="s">
        <v>73</v>
      </c>
      <c r="D23" s="102" t="s">
        <v>105</v>
      </c>
      <c r="E23" s="103"/>
      <c r="F23" s="108" t="s">
        <v>61</v>
      </c>
      <c r="G23" s="109"/>
      <c r="H23" s="52" t="str">
        <f>IF(F23=Lists!H11,"LOW",IF(F23=Lists!H12,"HIGH"))</f>
        <v>LOW</v>
      </c>
      <c r="I23" s="112"/>
      <c r="J23" s="113"/>
    </row>
    <row r="24" spans="1:10" ht="50.1" customHeight="1" thickTop="1" thickBot="1" x14ac:dyDescent="0.25">
      <c r="A24" s="151"/>
      <c r="B24" s="57">
        <v>7</v>
      </c>
      <c r="C24" s="40" t="s">
        <v>10</v>
      </c>
      <c r="D24" s="102" t="s">
        <v>32</v>
      </c>
      <c r="E24" s="103"/>
      <c r="F24" s="108" t="s">
        <v>70</v>
      </c>
      <c r="G24" s="109"/>
      <c r="H24" s="52" t="str">
        <f>IF(F24=Lists!I11,"LOW",IF(F24=Lists!I$12,"HIGH"))</f>
        <v>LOW</v>
      </c>
      <c r="I24" s="106"/>
      <c r="J24" s="107"/>
    </row>
    <row r="25" spans="1:10" ht="50.1" customHeight="1" thickTop="1" thickBot="1" x14ac:dyDescent="0.25">
      <c r="A25" s="151"/>
      <c r="B25" s="57">
        <v>8</v>
      </c>
      <c r="C25" s="40" t="s">
        <v>11</v>
      </c>
      <c r="D25" s="102" t="s">
        <v>33</v>
      </c>
      <c r="E25" s="103"/>
      <c r="F25" s="108" t="s">
        <v>43</v>
      </c>
      <c r="G25" s="109"/>
      <c r="H25" s="53" t="str">
        <f>IF($F25=Lists!$J$11,"LOW",IF($F25=Lists!$J$12,"HIGH"))</f>
        <v>LOW</v>
      </c>
      <c r="I25" s="106"/>
      <c r="J25" s="107"/>
    </row>
    <row r="26" spans="1:10" ht="54.95" customHeight="1" thickTop="1" thickBot="1" x14ac:dyDescent="0.25">
      <c r="A26" s="151"/>
      <c r="B26" s="57">
        <v>9</v>
      </c>
      <c r="C26" s="40" t="s">
        <v>12</v>
      </c>
      <c r="D26" s="102" t="s">
        <v>65</v>
      </c>
      <c r="E26" s="103"/>
      <c r="F26" s="108" t="s">
        <v>111</v>
      </c>
      <c r="G26" s="109"/>
      <c r="H26" s="52" t="str">
        <f>IF(F26=Lists!K$11,"LOW",IF(F26=Lists!K$12,"HIGH"))</f>
        <v>LOW</v>
      </c>
      <c r="I26" s="106"/>
      <c r="J26" s="107"/>
    </row>
    <row r="27" spans="1:10" ht="54.95" customHeight="1" thickTop="1" thickBot="1" x14ac:dyDescent="0.25">
      <c r="A27" s="151"/>
      <c r="B27" s="57">
        <v>10</v>
      </c>
      <c r="C27" s="48" t="s">
        <v>67</v>
      </c>
      <c r="D27" s="104" t="s">
        <v>64</v>
      </c>
      <c r="E27" s="105"/>
      <c r="F27" s="114" t="s">
        <v>85</v>
      </c>
      <c r="G27" s="115"/>
      <c r="H27" s="54" t="str">
        <f>IF(F27=Lists!$L$11,"LOW",IF($F27=Lists!$L$12,"HIGH"))</f>
        <v>LOW</v>
      </c>
      <c r="I27" s="110"/>
      <c r="J27" s="111"/>
    </row>
    <row r="28" spans="1:10" ht="69.95" customHeight="1" thickTop="1" thickBot="1" x14ac:dyDescent="0.25">
      <c r="A28" s="151"/>
      <c r="B28" s="57">
        <v>11</v>
      </c>
      <c r="C28" s="48" t="s">
        <v>30</v>
      </c>
      <c r="D28" s="104" t="s">
        <v>63</v>
      </c>
      <c r="E28" s="105"/>
      <c r="F28" s="114" t="s">
        <v>87</v>
      </c>
      <c r="G28" s="115"/>
      <c r="H28" s="54" t="str">
        <f>IF(F28=Lists!$M$11,"LOW",IF($F28=Lists!$M$12,"HIGH"))</f>
        <v>LOW</v>
      </c>
      <c r="I28" s="112"/>
      <c r="J28" s="113"/>
    </row>
    <row r="29" spans="1:10" ht="15" thickTop="1" x14ac:dyDescent="0.2">
      <c r="C29" s="21"/>
    </row>
  </sheetData>
  <dataConsolidate/>
  <mergeCells count="67">
    <mergeCell ref="A10:A15"/>
    <mergeCell ref="A18:A28"/>
    <mergeCell ref="I14:J14"/>
    <mergeCell ref="F10:G10"/>
    <mergeCell ref="D22:E22"/>
    <mergeCell ref="F22:G22"/>
    <mergeCell ref="I22:J22"/>
    <mergeCell ref="D18:E18"/>
    <mergeCell ref="D20:E20"/>
    <mergeCell ref="D21:E21"/>
    <mergeCell ref="I20:J20"/>
    <mergeCell ref="I21:J21"/>
    <mergeCell ref="F18:G18"/>
    <mergeCell ref="F19:G19"/>
    <mergeCell ref="D11:E11"/>
    <mergeCell ref="D14:E14"/>
    <mergeCell ref="D10:E10"/>
    <mergeCell ref="I18:J18"/>
    <mergeCell ref="I19:J19"/>
    <mergeCell ref="J3:K3"/>
    <mergeCell ref="D13:E13"/>
    <mergeCell ref="I10:J10"/>
    <mergeCell ref="I11:J11"/>
    <mergeCell ref="I12:J12"/>
    <mergeCell ref="I13:J13"/>
    <mergeCell ref="H3:I3"/>
    <mergeCell ref="E4:F4"/>
    <mergeCell ref="E5:F5"/>
    <mergeCell ref="E6:F6"/>
    <mergeCell ref="E7:F7"/>
    <mergeCell ref="F1:J1"/>
    <mergeCell ref="F9:G9"/>
    <mergeCell ref="I9:J9"/>
    <mergeCell ref="E3:F3"/>
    <mergeCell ref="D9:E9"/>
    <mergeCell ref="A1:D1"/>
    <mergeCell ref="A2:C4"/>
    <mergeCell ref="A5:C5"/>
    <mergeCell ref="D23:E23"/>
    <mergeCell ref="D24:E24"/>
    <mergeCell ref="D25:E25"/>
    <mergeCell ref="I23:J23"/>
    <mergeCell ref="F11:G11"/>
    <mergeCell ref="F12:G12"/>
    <mergeCell ref="F13:G13"/>
    <mergeCell ref="F14:G14"/>
    <mergeCell ref="D19:E19"/>
    <mergeCell ref="F20:G20"/>
    <mergeCell ref="F21:G21"/>
    <mergeCell ref="F23:G23"/>
    <mergeCell ref="F15:G15"/>
    <mergeCell ref="I15:J15"/>
    <mergeCell ref="D15:E15"/>
    <mergeCell ref="D12:E12"/>
    <mergeCell ref="D26:E26"/>
    <mergeCell ref="D28:E28"/>
    <mergeCell ref="I26:J26"/>
    <mergeCell ref="F24:G24"/>
    <mergeCell ref="F25:G25"/>
    <mergeCell ref="I27:J27"/>
    <mergeCell ref="I28:J28"/>
    <mergeCell ref="F26:G26"/>
    <mergeCell ref="F27:G27"/>
    <mergeCell ref="F28:G28"/>
    <mergeCell ref="D27:E27"/>
    <mergeCell ref="I24:J24"/>
    <mergeCell ref="I25:J25"/>
  </mergeCells>
  <conditionalFormatting sqref="I20 H23:I28 H18:H22">
    <cfRule type="containsText" dxfId="46" priority="102" operator="containsText" text="HIGH">
      <formula>NOT(ISERROR(SEARCH("HIGH",H18)))</formula>
    </cfRule>
    <cfRule type="containsText" dxfId="45" priority="103" operator="containsText" text="LOW">
      <formula>NOT(ISERROR(SEARCH("LOW",H18)))</formula>
    </cfRule>
    <cfRule type="containsText" dxfId="44" priority="104" operator="containsText" text="MEDIUM">
      <formula>NOT(ISERROR(SEARCH("MEDIUM",H18)))</formula>
    </cfRule>
  </conditionalFormatting>
  <conditionalFormatting sqref="H16:H17 I10:I11">
    <cfRule type="containsText" dxfId="43" priority="76" operator="containsText" text="HIGH">
      <formula>NOT(ISERROR(SEARCH("HIGH",H10)))</formula>
    </cfRule>
    <cfRule type="containsText" dxfId="42" priority="77" operator="containsText" text="LOW">
      <formula>NOT(ISERROR(SEARCH("LOW",H10)))</formula>
    </cfRule>
    <cfRule type="containsText" dxfId="41" priority="78" operator="containsText" text="MEDIUM">
      <formula>NOT(ISERROR(SEARCH("MEDIUM",H10)))</formula>
    </cfRule>
  </conditionalFormatting>
  <conditionalFormatting sqref="F10 I20 B10:C14 D14:D17 D12 C28:D28 B18:D21 F18:F21 F23 H23:I28 C23:D26 B23 B25 B27 H16:H22 I10:I11">
    <cfRule type="containsText" dxfId="40" priority="74" operator="containsText" text="Familiar">
      <formula>NOT(ISERROR(SEARCH("Familiar",B10)))</formula>
    </cfRule>
    <cfRule type="containsText" dxfId="39" priority="75" operator="containsText" text="Unfamiliar">
      <formula>NOT(ISERROR(SEARCH("Unfamiliar",B10)))</formula>
    </cfRule>
  </conditionalFormatting>
  <conditionalFormatting sqref="H5">
    <cfRule type="expression" dxfId="38" priority="62">
      <formula>$K$4=1</formula>
    </cfRule>
  </conditionalFormatting>
  <conditionalFormatting sqref="I6">
    <cfRule type="expression" dxfId="37" priority="59">
      <formula>$K$7=4</formula>
    </cfRule>
  </conditionalFormatting>
  <conditionalFormatting sqref="I5">
    <cfRule type="expression" dxfId="36" priority="61">
      <formula>$K$5=2</formula>
    </cfRule>
  </conditionalFormatting>
  <conditionalFormatting sqref="H6">
    <cfRule type="expression" dxfId="35" priority="60">
      <formula>$K$6=3</formula>
    </cfRule>
  </conditionalFormatting>
  <conditionalFormatting sqref="I18:I19">
    <cfRule type="containsText" dxfId="34" priority="43" operator="containsText" text="TYPE 2">
      <formula>NOT(ISERROR(SEARCH("TYPE 2",I18)))</formula>
    </cfRule>
    <cfRule type="containsText" dxfId="33" priority="44" operator="containsText" text="TYPE 1">
      <formula>NOT(ISERROR(SEARCH("TYPE 1",I18)))</formula>
    </cfRule>
  </conditionalFormatting>
  <conditionalFormatting sqref="F11">
    <cfRule type="containsText" dxfId="32" priority="57" operator="containsText" text="TYPE 2">
      <formula>NOT(ISERROR(SEARCH("TYPE 2",F11)))</formula>
    </cfRule>
    <cfRule type="containsText" dxfId="31" priority="58" operator="containsText" text="TYPE 1">
      <formula>NOT(ISERROR(SEARCH("TYPE 1",F11)))</formula>
    </cfRule>
  </conditionalFormatting>
  <conditionalFormatting sqref="F25:F28">
    <cfRule type="containsText" dxfId="30" priority="53" operator="containsText" text="TYPE 2">
      <formula>NOT(ISERROR(SEARCH("TYPE 2",F25)))</formula>
    </cfRule>
    <cfRule type="containsText" dxfId="29" priority="54" operator="containsText" text="TYPE 1">
      <formula>NOT(ISERROR(SEARCH("TYPE 1",F25)))</formula>
    </cfRule>
  </conditionalFormatting>
  <conditionalFormatting sqref="I12:I14">
    <cfRule type="containsText" dxfId="28" priority="50" operator="containsText" text="HIGH">
      <formula>NOT(ISERROR(SEARCH("HIGH",I12)))</formula>
    </cfRule>
    <cfRule type="containsText" dxfId="27" priority="51" operator="containsText" text="LOW">
      <formula>NOT(ISERROR(SEARCH("LOW",I12)))</formula>
    </cfRule>
    <cfRule type="containsText" dxfId="26" priority="52" operator="containsText" text="MEDIUM">
      <formula>NOT(ISERROR(SEARCH("MEDIUM",I12)))</formula>
    </cfRule>
  </conditionalFormatting>
  <conditionalFormatting sqref="I12:I14">
    <cfRule type="containsText" dxfId="25" priority="48" operator="containsText" text="TYPE 2">
      <formula>NOT(ISERROR(SEARCH("TYPE 2",I12)))</formula>
    </cfRule>
    <cfRule type="containsText" dxfId="24" priority="49" operator="containsText" text="TYPE 1">
      <formula>NOT(ISERROR(SEARCH("TYPE 1",I12)))</formula>
    </cfRule>
  </conditionalFormatting>
  <conditionalFormatting sqref="I18:I19">
    <cfRule type="containsText" dxfId="23" priority="45" operator="containsText" text="HIGH">
      <formula>NOT(ISERROR(SEARCH("HIGH",I18)))</formula>
    </cfRule>
    <cfRule type="containsText" dxfId="22" priority="46" operator="containsText" text="LOW">
      <formula>NOT(ISERROR(SEARCH("LOW",I18)))</formula>
    </cfRule>
    <cfRule type="containsText" dxfId="21" priority="47" operator="containsText" text="MEDIUM">
      <formula>NOT(ISERROR(SEARCH("MEDIUM",I18)))</formula>
    </cfRule>
  </conditionalFormatting>
  <conditionalFormatting sqref="B15:C17">
    <cfRule type="containsText" dxfId="20" priority="34" operator="containsText" text="TYPE 2">
      <formula>NOT(ISERROR(SEARCH("TYPE 2",B15)))</formula>
    </cfRule>
    <cfRule type="containsText" dxfId="19" priority="35" operator="containsText" text="TYPE 1">
      <formula>NOT(ISERROR(SEARCH("TYPE 1",B15)))</formula>
    </cfRule>
  </conditionalFormatting>
  <conditionalFormatting sqref="F15:F17">
    <cfRule type="containsText" dxfId="18" priority="32" operator="containsText" text="TYPE 2">
      <formula>NOT(ISERROR(SEARCH("TYPE 2",F15)))</formula>
    </cfRule>
    <cfRule type="containsText" dxfId="17" priority="33" operator="containsText" text="TYPE 1">
      <formula>NOT(ISERROR(SEARCH("TYPE 1",F15)))</formula>
    </cfRule>
  </conditionalFormatting>
  <conditionalFormatting sqref="I15:I17">
    <cfRule type="containsText" dxfId="16" priority="29" operator="containsText" text="HIGH">
      <formula>NOT(ISERROR(SEARCH("HIGH",I15)))</formula>
    </cfRule>
    <cfRule type="containsText" dxfId="15" priority="30" operator="containsText" text="LOW">
      <formula>NOT(ISERROR(SEARCH("LOW",I15)))</formula>
    </cfRule>
    <cfRule type="containsText" dxfId="14" priority="31" operator="containsText" text="MEDIUM">
      <formula>NOT(ISERROR(SEARCH("MEDIUM",I15)))</formula>
    </cfRule>
  </conditionalFormatting>
  <conditionalFormatting sqref="I15:I17">
    <cfRule type="containsText" dxfId="13" priority="27" operator="containsText" text="TYPE 2">
      <formula>NOT(ISERROR(SEARCH("TYPE 2",I15)))</formula>
    </cfRule>
    <cfRule type="containsText" dxfId="12" priority="28" operator="containsText" text="TYPE 1">
      <formula>NOT(ISERROR(SEARCH("TYPE 1",I15)))</formula>
    </cfRule>
  </conditionalFormatting>
  <conditionalFormatting sqref="D11">
    <cfRule type="containsText" dxfId="11" priority="23" operator="containsText" text="TYPE 2">
      <formula>NOT(ISERROR(SEARCH("TYPE 2",D11)))</formula>
    </cfRule>
    <cfRule type="containsText" dxfId="10" priority="24" operator="containsText" text="TYPE 1">
      <formula>NOT(ISERROR(SEARCH("TYPE 1",D11)))</formula>
    </cfRule>
  </conditionalFormatting>
  <conditionalFormatting sqref="C27">
    <cfRule type="containsText" dxfId="9" priority="17" operator="containsText" text="TYPE 2">
      <formula>NOT(ISERROR(SEARCH("TYPE 2",C27)))</formula>
    </cfRule>
    <cfRule type="containsText" dxfId="8" priority="18" operator="containsText" text="TYPE 1">
      <formula>NOT(ISERROR(SEARCH("TYPE 1",C27)))</formula>
    </cfRule>
  </conditionalFormatting>
  <conditionalFormatting sqref="D27">
    <cfRule type="containsText" dxfId="7" priority="15" operator="containsText" text="TYPE 2">
      <formula>NOT(ISERROR(SEARCH("TYPE 2",D27)))</formula>
    </cfRule>
    <cfRule type="containsText" dxfId="6" priority="16" operator="containsText" text="TYPE 1">
      <formula>NOT(ISERROR(SEARCH("TYPE 1",D27)))</formula>
    </cfRule>
  </conditionalFormatting>
  <conditionalFormatting sqref="B22:D22 B24 B26 B28">
    <cfRule type="containsText" dxfId="5" priority="10" operator="containsText" text="TYPE 2">
      <formula>NOT(ISERROR(SEARCH("TYPE 2",B22)))</formula>
    </cfRule>
    <cfRule type="containsText" dxfId="4" priority="11" operator="containsText" text="TYPE 1">
      <formula>NOT(ISERROR(SEARCH("TYPE 1",B22)))</formula>
    </cfRule>
  </conditionalFormatting>
  <conditionalFormatting sqref="F22">
    <cfRule type="containsText" dxfId="3" priority="8" operator="containsText" text="TYPE 2">
      <formula>NOT(ISERROR(SEARCH("TYPE 2",F22)))</formula>
    </cfRule>
    <cfRule type="containsText" dxfId="2" priority="9" operator="containsText" text="TYPE 1">
      <formula>NOT(ISERROR(SEARCH("TYPE 1",F22)))</formula>
    </cfRule>
  </conditionalFormatting>
  <conditionalFormatting sqref="H10:H15">
    <cfRule type="containsText" dxfId="1" priority="1" operator="containsText" text="un">
      <formula>NOT(ISERROR(SEARCH("un",H10)))</formula>
    </cfRule>
    <cfRule type="containsText" dxfId="0" priority="2" operator="containsText" text="familiar">
      <formula>NOT(ISERROR(SEARCH("familiar",H10)))</formula>
    </cfRule>
  </conditionalFormatting>
  <pageMargins left="0.25" right="0.2" top="0.25" bottom="0.25" header="0.3" footer="0.3"/>
  <pageSetup paperSize="17" scale="63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Lists!$C$11:$C$12</xm:f>
          </x14:formula1>
          <xm:sqref>F18:G18</xm:sqref>
        </x14:dataValidation>
        <x14:dataValidation type="list" allowBlank="1" showInputMessage="1" showErrorMessage="1">
          <x14:formula1>
            <xm:f>Lists!$E$11:$E$12</xm:f>
          </x14:formula1>
          <xm:sqref>F20:G20</xm:sqref>
        </x14:dataValidation>
        <x14:dataValidation type="list" allowBlank="1" showInputMessage="1" showErrorMessage="1">
          <x14:formula1>
            <xm:f>Lists!$F$11:$F$12</xm:f>
          </x14:formula1>
          <xm:sqref>F21:G21</xm:sqref>
        </x14:dataValidation>
        <x14:dataValidation type="list" allowBlank="1" showInputMessage="1" showErrorMessage="1">
          <x14:formula1>
            <xm:f>Lists!$D$11:$D$12</xm:f>
          </x14:formula1>
          <xm:sqref>F19:G19</xm:sqref>
        </x14:dataValidation>
        <x14:dataValidation type="list" allowBlank="1" showInputMessage="1" showErrorMessage="1">
          <x14:formula1>
            <xm:f>Lists!$J$11:$J$12</xm:f>
          </x14:formula1>
          <xm:sqref>F25:G25</xm:sqref>
        </x14:dataValidation>
        <x14:dataValidation type="list" allowBlank="1" showInputMessage="1" showErrorMessage="1">
          <x14:formula1>
            <xm:f>Lists!$I$11:$I$12</xm:f>
          </x14:formula1>
          <xm:sqref>F24:G24</xm:sqref>
        </x14:dataValidation>
        <x14:dataValidation type="list" allowBlank="1" showInputMessage="1" showErrorMessage="1">
          <x14:formula1>
            <xm:f>Lists!$H$11:$H$12</xm:f>
          </x14:formula1>
          <xm:sqref>F23:G23</xm:sqref>
        </x14:dataValidation>
        <x14:dataValidation type="list" allowBlank="1" showInputMessage="1" showErrorMessage="1">
          <x14:formula1>
            <xm:f>Lists!$M$11:$M$12</xm:f>
          </x14:formula1>
          <xm:sqref>F28:G28</xm:sqref>
        </x14:dataValidation>
        <x14:dataValidation type="list" allowBlank="1" showInputMessage="1" showErrorMessage="1">
          <x14:formula1>
            <xm:f>Lists!$K$11:$K$12</xm:f>
          </x14:formula1>
          <xm:sqref>F26:G26</xm:sqref>
        </x14:dataValidation>
        <x14:dataValidation type="list" allowBlank="1" showInputMessage="1" showErrorMessage="1">
          <x14:formula1>
            <xm:f>Lists!$L$11:$L$12</xm:f>
          </x14:formula1>
          <xm:sqref>F27:G27</xm:sqref>
        </x14:dataValidation>
        <x14:dataValidation type="list" allowBlank="1" showInputMessage="1" showErrorMessage="1">
          <x14:formula1>
            <xm:f>Lists!$G$11:$G$12</xm:f>
          </x14:formula1>
          <xm:sqref>F22:G22</xm:sqref>
        </x14:dataValidation>
        <x14:dataValidation type="list" allowBlank="1" showInputMessage="1" showErrorMessage="1">
          <x14:formula1>
            <xm:f>Lists!$C$4:$C$5</xm:f>
          </x14:formula1>
          <xm:sqref>F10:G10</xm:sqref>
        </x14:dataValidation>
        <x14:dataValidation type="list" allowBlank="1" showInputMessage="1" showErrorMessage="1">
          <x14:formula1>
            <xm:f>Lists!$D$4:$D$5</xm:f>
          </x14:formula1>
          <xm:sqref>F11:G11</xm:sqref>
        </x14:dataValidation>
        <x14:dataValidation type="list" allowBlank="1" showInputMessage="1" showErrorMessage="1">
          <x14:formula1>
            <xm:f>Lists!$E$4:$E$5</xm:f>
          </x14:formula1>
          <xm:sqref>F12:G12</xm:sqref>
        </x14:dataValidation>
        <x14:dataValidation type="list" allowBlank="1" showInputMessage="1" showErrorMessage="1">
          <x14:formula1>
            <xm:f>Lists!$F$4:$F$5</xm:f>
          </x14:formula1>
          <xm:sqref>F13:G13</xm:sqref>
        </x14:dataValidation>
        <x14:dataValidation type="list" allowBlank="1" showInputMessage="1" showErrorMessage="1">
          <x14:formula1>
            <xm:f>Lists!$H$4:$H$5</xm:f>
          </x14:formula1>
          <xm:sqref>F15:G17</xm:sqref>
        </x14:dataValidation>
        <x14:dataValidation type="list" allowBlank="1" showInputMessage="1" showErrorMessage="1">
          <x14:formula1>
            <xm:f>Lists!$G$4:$G$5</xm:f>
          </x14:formula1>
          <xm:sqref>F14:G14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9"/>
  <sheetViews>
    <sheetView topLeftCell="I1" zoomScale="70" zoomScaleNormal="70" workbookViewId="0">
      <selection activeCell="K20" sqref="K20"/>
    </sheetView>
  </sheetViews>
  <sheetFormatPr defaultColWidth="9" defaultRowHeight="15.75" x14ac:dyDescent="0.25"/>
  <cols>
    <col min="1" max="1" width="3.75" style="9" bestFit="1" customWidth="1"/>
    <col min="2" max="2" width="6.75" style="9" bestFit="1" customWidth="1"/>
    <col min="3" max="9" width="50.625" style="9" customWidth="1"/>
    <col min="10" max="11" width="50.625" style="10" customWidth="1"/>
    <col min="12" max="13" width="50.625" style="9" customWidth="1"/>
    <col min="14" max="16384" width="9" style="9"/>
  </cols>
  <sheetData>
    <row r="1" spans="1:13" ht="23.1" x14ac:dyDescent="0.5">
      <c r="C1" s="22" t="s">
        <v>27</v>
      </c>
    </row>
    <row r="2" spans="1:13" s="65" customFormat="1" ht="18" x14ac:dyDescent="0.4">
      <c r="C2" s="69">
        <v>1</v>
      </c>
      <c r="D2" s="69">
        <v>2</v>
      </c>
      <c r="E2" s="69">
        <v>3</v>
      </c>
      <c r="F2" s="69">
        <v>4</v>
      </c>
      <c r="G2" s="69">
        <v>5</v>
      </c>
      <c r="H2" s="69">
        <v>6</v>
      </c>
      <c r="J2" s="71"/>
      <c r="K2" s="71"/>
    </row>
    <row r="3" spans="1:13" ht="15.6" x14ac:dyDescent="0.35">
      <c r="C3" s="58" t="s">
        <v>20</v>
      </c>
      <c r="D3" s="58" t="s">
        <v>46</v>
      </c>
      <c r="E3" s="58" t="s">
        <v>25</v>
      </c>
      <c r="F3" s="58" t="s">
        <v>21</v>
      </c>
      <c r="G3" s="58" t="s">
        <v>47</v>
      </c>
      <c r="H3" s="58" t="s">
        <v>52</v>
      </c>
      <c r="I3" s="11"/>
      <c r="K3" s="9"/>
    </row>
    <row r="4" spans="1:13" ht="31.5" x14ac:dyDescent="0.25">
      <c r="A4" s="163" t="s">
        <v>57</v>
      </c>
      <c r="B4" s="50" t="s">
        <v>106</v>
      </c>
      <c r="C4" s="64" t="s">
        <v>26</v>
      </c>
      <c r="D4" s="63" t="s">
        <v>39</v>
      </c>
      <c r="E4" s="62" t="s">
        <v>37</v>
      </c>
      <c r="F4" s="62" t="s">
        <v>23</v>
      </c>
      <c r="G4" s="62" t="s">
        <v>51</v>
      </c>
      <c r="H4" s="62" t="s">
        <v>51</v>
      </c>
      <c r="I4" s="12"/>
      <c r="K4" s="9"/>
    </row>
    <row r="5" spans="1:13" ht="31.5" x14ac:dyDescent="0.25">
      <c r="A5" s="164"/>
      <c r="B5" s="50" t="s">
        <v>107</v>
      </c>
      <c r="C5" s="62" t="s">
        <v>40</v>
      </c>
      <c r="D5" s="63" t="s">
        <v>91</v>
      </c>
      <c r="E5" s="62" t="s">
        <v>41</v>
      </c>
      <c r="F5" s="62" t="s">
        <v>36</v>
      </c>
      <c r="G5" s="62" t="s">
        <v>54</v>
      </c>
      <c r="H5" s="62" t="s">
        <v>53</v>
      </c>
      <c r="I5" s="12"/>
      <c r="K5" s="9"/>
    </row>
    <row r="6" spans="1:13" ht="15.6" x14ac:dyDescent="0.35">
      <c r="B6" s="49"/>
    </row>
    <row r="7" spans="1:13" ht="15.6" x14ac:dyDescent="0.35">
      <c r="B7" s="49"/>
    </row>
    <row r="8" spans="1:13" ht="23.1" x14ac:dyDescent="0.5">
      <c r="A8" s="65"/>
      <c r="B8" s="70"/>
      <c r="C8" s="22" t="s">
        <v>59</v>
      </c>
    </row>
    <row r="9" spans="1:13" s="65" customFormat="1" ht="18.600000000000001" thickBot="1" x14ac:dyDescent="0.45">
      <c r="A9" s="9"/>
      <c r="B9" s="51"/>
      <c r="C9" s="69">
        <v>1</v>
      </c>
      <c r="D9" s="69">
        <v>2</v>
      </c>
      <c r="E9" s="69">
        <v>3</v>
      </c>
      <c r="F9" s="69">
        <v>4</v>
      </c>
      <c r="G9" s="69">
        <v>5</v>
      </c>
      <c r="H9" s="69">
        <v>6</v>
      </c>
      <c r="I9" s="69">
        <v>7</v>
      </c>
      <c r="J9" s="69">
        <v>8</v>
      </c>
      <c r="K9" s="69">
        <v>9</v>
      </c>
      <c r="L9" s="69">
        <v>10</v>
      </c>
      <c r="M9" s="69">
        <v>11</v>
      </c>
    </row>
    <row r="10" spans="1:13" ht="16.5" thickBot="1" x14ac:dyDescent="0.3">
      <c r="A10" s="163" t="s">
        <v>56</v>
      </c>
      <c r="B10" s="50" t="s">
        <v>34</v>
      </c>
      <c r="C10" s="59" t="s">
        <v>42</v>
      </c>
      <c r="D10" s="60" t="s">
        <v>15</v>
      </c>
      <c r="E10" s="59" t="s">
        <v>48</v>
      </c>
      <c r="F10" s="59" t="s">
        <v>17</v>
      </c>
      <c r="G10" s="61" t="s">
        <v>74</v>
      </c>
      <c r="H10" s="60" t="s">
        <v>72</v>
      </c>
      <c r="I10" s="59" t="s">
        <v>14</v>
      </c>
      <c r="J10" s="59" t="s">
        <v>18</v>
      </c>
      <c r="K10" s="59" t="s">
        <v>13</v>
      </c>
      <c r="L10" s="59" t="s">
        <v>29</v>
      </c>
      <c r="M10" s="59" t="s">
        <v>60</v>
      </c>
    </row>
    <row r="11" spans="1:13" ht="63" x14ac:dyDescent="0.25">
      <c r="A11" s="164"/>
      <c r="B11" s="50" t="s">
        <v>35</v>
      </c>
      <c r="C11" s="62" t="s">
        <v>16</v>
      </c>
      <c r="D11" s="66" t="s">
        <v>38</v>
      </c>
      <c r="E11" s="67" t="s">
        <v>49</v>
      </c>
      <c r="F11" s="55" t="s">
        <v>9</v>
      </c>
      <c r="G11" s="55" t="s">
        <v>75</v>
      </c>
      <c r="H11" s="55" t="s">
        <v>61</v>
      </c>
      <c r="I11" s="62" t="s">
        <v>70</v>
      </c>
      <c r="J11" s="55" t="s">
        <v>43</v>
      </c>
      <c r="K11" s="62" t="s">
        <v>111</v>
      </c>
      <c r="L11" s="55" t="s">
        <v>85</v>
      </c>
      <c r="M11" s="55" t="s">
        <v>87</v>
      </c>
    </row>
    <row r="12" spans="1:13" ht="63" x14ac:dyDescent="0.25">
      <c r="C12" s="64" t="s">
        <v>7</v>
      </c>
      <c r="D12" s="68" t="s">
        <v>44</v>
      </c>
      <c r="E12" s="64" t="s">
        <v>50</v>
      </c>
      <c r="F12" s="56" t="s">
        <v>19</v>
      </c>
      <c r="G12" s="56" t="s">
        <v>76</v>
      </c>
      <c r="H12" s="56" t="s">
        <v>62</v>
      </c>
      <c r="I12" s="64" t="s">
        <v>71</v>
      </c>
      <c r="J12" s="56" t="s">
        <v>45</v>
      </c>
      <c r="K12" s="64" t="s">
        <v>110</v>
      </c>
      <c r="L12" s="56" t="s">
        <v>86</v>
      </c>
      <c r="M12" s="56" t="s">
        <v>88</v>
      </c>
    </row>
    <row r="13" spans="1:13" ht="15.6" x14ac:dyDescent="0.35">
      <c r="C13" s="13"/>
      <c r="D13" s="14"/>
      <c r="E13" s="14"/>
      <c r="F13" s="14"/>
      <c r="G13" s="14"/>
      <c r="H13" s="15"/>
      <c r="I13" s="16"/>
      <c r="K13" s="9"/>
    </row>
    <row r="14" spans="1:13" ht="15.6" x14ac:dyDescent="0.35">
      <c r="D14" s="36"/>
      <c r="E14" s="36"/>
      <c r="F14" s="36"/>
      <c r="K14" s="9"/>
    </row>
    <row r="15" spans="1:13" ht="15.6" x14ac:dyDescent="0.35">
      <c r="K15" s="9"/>
    </row>
    <row r="16" spans="1:13" ht="15.6" x14ac:dyDescent="0.35">
      <c r="K16" s="9"/>
    </row>
    <row r="17" spans="3:11" ht="15.6" x14ac:dyDescent="0.35">
      <c r="D17" s="10"/>
      <c r="E17" s="10"/>
      <c r="F17" s="10"/>
      <c r="G17" s="10"/>
      <c r="H17" s="10"/>
      <c r="I17" s="10"/>
    </row>
    <row r="18" spans="3:11" x14ac:dyDescent="0.25">
      <c r="D18" s="10"/>
      <c r="E18" s="10"/>
      <c r="F18" s="10"/>
      <c r="G18" s="10"/>
      <c r="H18" s="10"/>
      <c r="I18" s="10"/>
    </row>
    <row r="19" spans="3:11" x14ac:dyDescent="0.25">
      <c r="D19" s="16"/>
      <c r="G19" s="16"/>
      <c r="H19" s="16"/>
      <c r="I19" s="16"/>
      <c r="J19" s="16"/>
    </row>
    <row r="20" spans="3:11" x14ac:dyDescent="0.25">
      <c r="C20" s="37"/>
      <c r="D20" s="38"/>
      <c r="E20" s="38"/>
      <c r="F20" s="17"/>
      <c r="G20" s="17"/>
      <c r="H20" s="18"/>
      <c r="I20" s="18"/>
      <c r="J20" s="16"/>
      <c r="K20" s="9"/>
    </row>
    <row r="21" spans="3:11" x14ac:dyDescent="0.25">
      <c r="C21" s="37"/>
      <c r="D21" s="39"/>
      <c r="E21" s="39"/>
      <c r="F21" s="16"/>
      <c r="G21" s="19"/>
      <c r="H21" s="18"/>
      <c r="I21" s="18"/>
      <c r="J21" s="16"/>
      <c r="K21" s="9"/>
    </row>
    <row r="22" spans="3:11" x14ac:dyDescent="0.25">
      <c r="C22" s="37"/>
      <c r="D22" s="39"/>
      <c r="E22" s="39"/>
      <c r="F22" s="16"/>
      <c r="G22" s="16"/>
      <c r="H22" s="18"/>
      <c r="I22" s="18"/>
      <c r="J22" s="16"/>
      <c r="K22" s="9"/>
    </row>
    <row r="23" spans="3:11" x14ac:dyDescent="0.25">
      <c r="C23" s="37"/>
      <c r="D23" s="39"/>
      <c r="E23" s="39"/>
      <c r="F23" s="16"/>
      <c r="G23" s="16"/>
      <c r="H23" s="16"/>
      <c r="I23" s="16"/>
      <c r="J23" s="16"/>
    </row>
    <row r="24" spans="3:11" x14ac:dyDescent="0.25">
      <c r="C24" s="37"/>
      <c r="D24" s="39"/>
      <c r="E24" s="39"/>
      <c r="F24" s="16"/>
      <c r="G24" s="16"/>
      <c r="H24" s="16"/>
      <c r="I24" s="16"/>
      <c r="J24" s="16"/>
    </row>
    <row r="25" spans="3:11" x14ac:dyDescent="0.25">
      <c r="C25" s="37"/>
      <c r="D25" s="39"/>
      <c r="E25" s="39"/>
      <c r="F25" s="16"/>
      <c r="G25" s="16"/>
      <c r="H25" s="16"/>
      <c r="I25" s="16"/>
      <c r="J25" s="16"/>
    </row>
    <row r="26" spans="3:11" x14ac:dyDescent="0.25">
      <c r="C26" s="37"/>
      <c r="D26" s="39"/>
      <c r="E26" s="39"/>
      <c r="F26" s="16"/>
      <c r="G26" s="16"/>
      <c r="H26" s="18"/>
      <c r="I26" s="18"/>
      <c r="J26" s="16"/>
    </row>
    <row r="27" spans="3:11" x14ac:dyDescent="0.25">
      <c r="C27" s="37"/>
      <c r="D27" s="39"/>
      <c r="E27" s="39"/>
      <c r="F27" s="16"/>
      <c r="G27" s="16"/>
      <c r="H27" s="18"/>
      <c r="I27" s="18"/>
      <c r="J27" s="16"/>
    </row>
    <row r="28" spans="3:11" x14ac:dyDescent="0.25">
      <c r="D28" s="18"/>
      <c r="E28" s="18"/>
      <c r="F28" s="16"/>
      <c r="G28" s="16"/>
      <c r="H28" s="18"/>
      <c r="I28" s="18"/>
      <c r="J28" s="16"/>
    </row>
    <row r="29" spans="3:11" x14ac:dyDescent="0.25">
      <c r="D29" s="16"/>
      <c r="E29" s="16"/>
      <c r="F29" s="18"/>
      <c r="G29" s="18"/>
      <c r="H29" s="18"/>
      <c r="I29" s="18"/>
      <c r="J29" s="16"/>
    </row>
  </sheetData>
  <mergeCells count="2">
    <mergeCell ref="A4:A5"/>
    <mergeCell ref="A10:A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14"/>
  <sheetViews>
    <sheetView workbookViewId="0">
      <selection activeCell="B3" sqref="B3"/>
    </sheetView>
  </sheetViews>
  <sheetFormatPr defaultColWidth="9" defaultRowHeight="14.25" x14ac:dyDescent="0.2"/>
  <cols>
    <col min="1" max="1" width="18.75" style="41" bestFit="1" customWidth="1"/>
    <col min="2" max="2" width="15" style="41" bestFit="1" customWidth="1"/>
    <col min="3" max="3" width="5" style="41" customWidth="1"/>
    <col min="4" max="4" width="9.625" style="41" customWidth="1"/>
    <col min="5" max="5" width="5.875" style="41" customWidth="1"/>
    <col min="6" max="6" width="4.875" style="41" bestFit="1" customWidth="1"/>
    <col min="7" max="7" width="9" style="41"/>
    <col min="8" max="8" width="10" style="41" bestFit="1" customWidth="1"/>
    <col min="9" max="9" width="12.625" style="41" bestFit="1" customWidth="1"/>
    <col min="10" max="16384" width="9" style="41"/>
  </cols>
  <sheetData>
    <row r="1" spans="1:25" x14ac:dyDescent="0.3">
      <c r="A1" s="46" t="s">
        <v>92</v>
      </c>
      <c r="B1" s="46" t="s">
        <v>108</v>
      </c>
      <c r="H1" s="42"/>
    </row>
    <row r="2" spans="1:25" x14ac:dyDescent="0.3">
      <c r="A2" s="45" t="str">
        <f>IF(COUNTIF('Screening Tool'!H18:H28,"LOW")&gt;5,"LOW RISK","HIGH RISK")</f>
        <v>LOW RISK</v>
      </c>
      <c r="B2" s="45" t="str">
        <f>IF(COUNTIF('Screening Tool'!H10:H15,"Unfamiliar")&gt;2,"Unfamiliar","Familiar")</f>
        <v>Familiar</v>
      </c>
      <c r="C2" s="45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2"/>
      <c r="Y2" s="42"/>
    </row>
    <row r="3" spans="1:25" x14ac:dyDescent="0.3"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2"/>
      <c r="Y3" s="42"/>
    </row>
    <row r="4" spans="1:25" x14ac:dyDescent="0.3"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2"/>
      <c r="Y4" s="42"/>
    </row>
    <row r="5" spans="1:25" x14ac:dyDescent="0.3"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2"/>
      <c r="Y5" s="42"/>
    </row>
    <row r="6" spans="1:25" x14ac:dyDescent="0.3"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2"/>
      <c r="Y6" s="42"/>
    </row>
    <row r="7" spans="1:25" x14ac:dyDescent="0.3"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2"/>
      <c r="Y7" s="42"/>
    </row>
    <row r="8" spans="1:25" x14ac:dyDescent="0.3"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2"/>
      <c r="Y8" s="42"/>
    </row>
    <row r="9" spans="1:25" x14ac:dyDescent="0.3"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2"/>
      <c r="Y9" s="42"/>
    </row>
    <row r="10" spans="1:25" x14ac:dyDescent="0.3"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2"/>
      <c r="Y10" s="42"/>
    </row>
    <row r="11" spans="1:25" x14ac:dyDescent="0.3"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2"/>
      <c r="Y11" s="42"/>
    </row>
    <row r="12" spans="1:25" x14ac:dyDescent="0.3"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2"/>
      <c r="Y12" s="42"/>
    </row>
    <row r="13" spans="1:25" x14ac:dyDescent="0.3"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spans="1:25" x14ac:dyDescent="0.3"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</vt:lpstr>
      <vt:lpstr>Screening Tool</vt:lpstr>
      <vt:lpstr>Lists</vt:lpstr>
      <vt:lpstr>Formula</vt:lpstr>
      <vt:lpstr>Lists!Critical_Crane_lifts_required</vt:lpstr>
    </vt:vector>
  </TitlesOfParts>
  <Company>Enbridge Pipelines Inc.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sadovskn</dc:creator>
  <cp:lastModifiedBy>furzerj</cp:lastModifiedBy>
  <cp:revision/>
  <cp:lastPrinted>2019-04-19T15:16:04Z</cp:lastPrinted>
  <dcterms:created xsi:type="dcterms:W3CDTF">2017-12-11T17:19:43Z</dcterms:created>
  <dcterms:modified xsi:type="dcterms:W3CDTF">2019-04-22T22:11:03Z</dcterms:modified>
</cp:coreProperties>
</file>